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QHSE\Documents de travail\Interne\Environnement\Etude de Dangers\PROJET CHATEAUBERNARD\Annexes\"/>
    </mc:Choice>
  </mc:AlternateContent>
  <bookViews>
    <workbookView xWindow="120" yWindow="180" windowWidth="18915" windowHeight="1227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Feuil1!$B$2:$H$28</definedName>
  </definedNames>
  <calcPr calcId="162913"/>
</workbook>
</file>

<file path=xl/calcChain.xml><?xml version="1.0" encoding="utf-8"?>
<calcChain xmlns="http://schemas.openxmlformats.org/spreadsheetml/2006/main">
  <c r="N28" i="1" l="1"/>
  <c r="L25" i="1"/>
  <c r="O45" i="1" l="1"/>
  <c r="O46" i="1" s="1"/>
  <c r="D21" i="1" s="1"/>
  <c r="C21" i="1" l="1"/>
  <c r="G21" i="1"/>
  <c r="D45" i="1"/>
  <c r="D60" i="1"/>
  <c r="F22" i="2" l="1"/>
  <c r="G22" i="1" l="1"/>
  <c r="C22" i="1" l="1"/>
  <c r="C23" i="1" s="1"/>
</calcChain>
</file>

<file path=xl/sharedStrings.xml><?xml version="1.0" encoding="utf-8"?>
<sst xmlns="http://schemas.openxmlformats.org/spreadsheetml/2006/main" count="146" uniqueCount="99">
  <si>
    <t>Quantité unitaire maximale retenue pour le calcul de l'évènement de référence</t>
  </si>
  <si>
    <t>en volume</t>
  </si>
  <si>
    <t>en tonne(s)</t>
  </si>
  <si>
    <t>Evènements accidentels</t>
  </si>
  <si>
    <t>Maintien en sécurité</t>
  </si>
  <si>
    <t>Contamination soudaine du sol ou des eaux de surface suite à une fuite ou un épandage de liquide polluant</t>
  </si>
  <si>
    <t>Contamination soudaine du sol ou des eaux de surface suite à un incendie (eaux d'extinction)</t>
  </si>
  <si>
    <t>Evènement 3</t>
  </si>
  <si>
    <t>Evènement 4</t>
  </si>
  <si>
    <t>Evènement 6</t>
  </si>
  <si>
    <t>Forfait</t>
  </si>
  <si>
    <t>*Indice de masse volumique de l'alcool 70° = 0,86</t>
  </si>
  <si>
    <t>Explosion ou dispersion d'un nuage toxique</t>
  </si>
  <si>
    <t>Contamination graduelle du sol à partir d'équipements enterrés</t>
  </si>
  <si>
    <t>Arrêt d'activité exceptionnel nécessitant un maintien en sécurité du stockage intermédiaire de déchets industriels spéciaux</t>
  </si>
  <si>
    <t>MONTANTS POUR CHAQUE
TYPE D'EVENEMENT</t>
  </si>
  <si>
    <t>MONTANT DES GARANTIES FINANCIERES (en K€)</t>
  </si>
  <si>
    <t>MONTANTS GLOBAUX
Evènement accidentel maximum et évènement 5 &amp; 6</t>
  </si>
  <si>
    <t>Arrêt d'activité exceptionnel nécessitant un maintien en sécurité (stockage)</t>
  </si>
  <si>
    <t>EVENEMENT</t>
  </si>
  <si>
    <t>MONTANT ASSOCIES AUX EVENEMENTS PROVOQUANTS DES ATTEINTES A L'ENVIRONNEMENT (en K€)*</t>
  </si>
  <si>
    <t>* Montants calculés d'après annexe 2 de la circulaire n°97-103 du 18/07/1997 actualisé selon indice TP01 (moy. 12 derniers mois INSEE / moy. année 1997)</t>
  </si>
  <si>
    <t>Type d'évènement</t>
  </si>
  <si>
    <r>
      <t xml:space="preserve">Evènement 1  </t>
    </r>
    <r>
      <rPr>
        <b/>
        <i/>
        <sz val="11"/>
        <color theme="1"/>
        <rFont val="Arial"/>
        <family val="2"/>
      </rPr>
      <t>(a)</t>
    </r>
  </si>
  <si>
    <r>
      <t xml:space="preserve">Evènement 2 </t>
    </r>
    <r>
      <rPr>
        <b/>
        <i/>
        <sz val="11"/>
        <color theme="1"/>
        <rFont val="Arial"/>
        <family val="2"/>
      </rPr>
      <t xml:space="preserve"> (b)</t>
    </r>
  </si>
  <si>
    <r>
      <t xml:space="preserve">Evènement 5  </t>
    </r>
    <r>
      <rPr>
        <b/>
        <i/>
        <sz val="11"/>
        <color theme="1"/>
        <rFont val="Arial"/>
        <family val="2"/>
      </rPr>
      <t>(c)</t>
    </r>
  </si>
  <si>
    <t xml:space="preserve"> (b) : la quantité indiquée en volume correspond à la capacité totale d'un chai de stockage</t>
  </si>
  <si>
    <t xml:space="preserve"> (c) : le montant indiqué pour la garantie financière correspond au montant forfaitaire prévu
        par la circulaire n°97-103 du 18/07/1997 actualisé selon indice TP01  pour un stockage</t>
  </si>
  <si>
    <t>200 m3</t>
  </si>
  <si>
    <t>172 t*</t>
  </si>
  <si>
    <t xml:space="preserve"> (a) : la quantité indiquée en volume correspond à la capacité du plus gros contenant logé
        dans les chais de stockage (Cuve de 2000 hl)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</si>
  <si>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</si>
  <si>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</si>
  <si>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</si>
  <si>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</si>
  <si>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</si>
  <si>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</si>
  <si>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</si>
  <si>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</si>
  <si>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</si>
  <si>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Août</t>
  </si>
  <si>
    <t>Juillet</t>
  </si>
  <si>
    <t>Juin</t>
  </si>
  <si>
    <t>–3,54</t>
  </si>
  <si>
    <t>–2,89</t>
  </si>
  <si>
    <t>18.08.2015</t>
  </si>
  <si>
    <t>14.08.2015</t>
  </si>
  <si>
    <t>–2,98</t>
  </si>
  <si>
    <t>20.09.2015</t>
  </si>
  <si>
    <t>16.09.2015</t>
  </si>
  <si>
    <t>Juil. 2015</t>
  </si>
  <si>
    <t>–0,48</t>
  </si>
  <si>
    <t>16.10.2015</t>
  </si>
  <si>
    <t>15.10.2015</t>
  </si>
  <si>
    <t>–0,68</t>
  </si>
  <si>
    <t>–1,15</t>
  </si>
  <si>
    <t>–4,19</t>
  </si>
  <si>
    <t>21.11.2015</t>
  </si>
  <si>
    <t>20.11.2015</t>
  </si>
  <si>
    <t>Sept. 2015</t>
  </si>
  <si>
    <t>–0,97</t>
  </si>
  <si>
    <t>–2,11</t>
  </si>
  <si>
    <t>–4,94</t>
  </si>
  <si>
    <t>23.12.2015</t>
  </si>
  <si>
    <t>18.12.2015</t>
  </si>
  <si>
    <t>Oct. 2015</t>
  </si>
  <si>
    <t>–0,20</t>
  </si>
  <si>
    <t>–1,83</t>
  </si>
  <si>
    <t>–4,51</t>
  </si>
  <si>
    <t>16.01.2016</t>
  </si>
  <si>
    <t>14.01.2016</t>
  </si>
  <si>
    <t>Nov. 2015</t>
  </si>
  <si>
    <t>–0,10</t>
  </si>
  <si>
    <t>–1,26</t>
  </si>
  <si>
    <t>–3,79</t>
  </si>
  <si>
    <t>14.02.2016</t>
  </si>
  <si>
    <t>12.02.2016</t>
  </si>
  <si>
    <t>Déc. 2015</t>
  </si>
  <si>
    <t>–0,79</t>
  </si>
  <si>
    <t>–1,08</t>
  </si>
  <si>
    <t>–3,17</t>
  </si>
  <si>
    <t>24.03.2016</t>
  </si>
  <si>
    <t>Janv. 2016</t>
  </si>
  <si>
    <t>Fév. 2016</t>
  </si>
  <si>
    <t>16.01.2015</t>
  </si>
  <si>
    <t>15.01.2015</t>
  </si>
  <si>
    <t>Juil. 2010</t>
  </si>
  <si>
    <t>Sept. 2010</t>
  </si>
  <si>
    <t>Oct. 2010</t>
  </si>
  <si>
    <t>Nov. 2010</t>
  </si>
  <si>
    <t>Déc. 2010</t>
  </si>
  <si>
    <t>Janv. 2011</t>
  </si>
  <si>
    <t>Fév. 2011</t>
  </si>
  <si>
    <t>Indice TP01 pour 1997 (année de parution de la circulaire n°97-103) = moyenne des derniers indices TP01 de l'année 1997 = 410,4 (ancien indice supprimé en septembre 2014)</t>
  </si>
  <si>
    <t>Indice TP01 retenu pour 1997 (converti en base 100) = 63</t>
  </si>
  <si>
    <t>6 150 m3</t>
  </si>
  <si>
    <t>5 289 t*</t>
  </si>
  <si>
    <t>Indice TP01 retenu pour 2020 = moyenne des derniers indices TP01 publiés par l'INSEE de 07/2019 à 06/2020 = 110,55 (nouvel indice base 100 en 2010 depuis 09/2014)</t>
  </si>
  <si>
    <t>ANNEXE 17: DETERMINATION DU MONTANT DES GARANTIES FINANCIERES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</si>
</sst>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9.9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A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BBBBBB"/>
      </top>
      <bottom style="medium">
        <color rgb="FFBBBBBB"/>
      </bottom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 style="medium">
        <color rgb="FFA0A0A0"/>
      </bottom>
      <diagonal/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Continuous" vertical="center"/>
    </xf>
    <xf numFmtId="3" fontId="1" fillId="0" borderId="4" xfId="0" applyNumberFormat="1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centerContinuous" vertical="center"/>
    </xf>
    <xf numFmtId="3" fontId="2" fillId="0" borderId="2" xfId="0" applyNumberFormat="1" applyFont="1" applyBorder="1" applyAlignment="1">
      <alignment horizontal="centerContinuous" vertical="center"/>
    </xf>
    <xf numFmtId="3" fontId="2" fillId="0" borderId="4" xfId="0" applyNumberFormat="1" applyFont="1" applyBorder="1" applyAlignment="1">
      <alignment horizontal="centerContinuous" vertical="center"/>
    </xf>
    <xf numFmtId="3" fontId="2" fillId="0" borderId="3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/>
    </xf>
    <xf numFmtId="0" fontId="0" fillId="2" borderId="0" xfId="0" applyFill="1"/>
    <xf numFmtId="0" fontId="8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17" fontId="8" fillId="3" borderId="7" xfId="0" applyNumberFormat="1" applyFont="1" applyFill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/>
    <xf numFmtId="0" fontId="5" fillId="0" borderId="5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0"/>
  <sheetViews>
    <sheetView tabSelected="1" workbookViewId="0">
      <selection activeCell="B2" sqref="B2"/>
    </sheetView>
  </sheetViews>
  <sheetFormatPr baseColWidth="10" defaultRowHeight="14.25" x14ac:dyDescent="0.25"/>
  <cols>
    <col min="1" max="1" width="1.85546875" style="15" customWidth="1"/>
    <col min="2" max="2" width="31" style="15" customWidth="1"/>
    <col min="3" max="3" width="23.42578125" style="15" customWidth="1"/>
    <col min="4" max="7" width="21.42578125" style="15" customWidth="1"/>
    <col min="8" max="8" width="27.42578125" style="15" customWidth="1"/>
    <col min="9" max="16384" width="11.42578125" style="15"/>
  </cols>
  <sheetData>
    <row r="1" spans="2:8" ht="7.5" customHeight="1" x14ac:dyDescent="0.25"/>
    <row r="2" spans="2:8" ht="27.75" customHeight="1" x14ac:dyDescent="0.25">
      <c r="B2" s="13" t="s">
        <v>98</v>
      </c>
      <c r="C2" s="2"/>
      <c r="D2" s="2"/>
      <c r="E2" s="2"/>
      <c r="F2" s="2"/>
      <c r="G2" s="2"/>
      <c r="H2" s="3"/>
    </row>
    <row r="6" spans="2:8" ht="34.5" customHeight="1" x14ac:dyDescent="0.25">
      <c r="B6" s="14"/>
      <c r="C6" s="16" t="s">
        <v>0</v>
      </c>
      <c r="D6" s="17"/>
    </row>
    <row r="7" spans="2:8" ht="21" customHeight="1" x14ac:dyDescent="0.25">
      <c r="B7" s="18" t="s">
        <v>22</v>
      </c>
      <c r="C7" s="4" t="s">
        <v>1</v>
      </c>
      <c r="D7" s="18" t="s">
        <v>2</v>
      </c>
    </row>
    <row r="8" spans="2:8" ht="31.5" customHeight="1" x14ac:dyDescent="0.25">
      <c r="B8" s="18" t="s">
        <v>23</v>
      </c>
      <c r="C8" s="4" t="s">
        <v>28</v>
      </c>
      <c r="D8" s="18" t="s">
        <v>29</v>
      </c>
      <c r="E8" s="40" t="s">
        <v>30</v>
      </c>
      <c r="F8" s="41"/>
      <c r="G8" s="41"/>
      <c r="H8" s="41"/>
    </row>
    <row r="9" spans="2:8" ht="21" customHeight="1" x14ac:dyDescent="0.25">
      <c r="B9" s="18" t="s">
        <v>24</v>
      </c>
      <c r="C9" s="4" t="s">
        <v>95</v>
      </c>
      <c r="D9" s="19" t="s">
        <v>96</v>
      </c>
      <c r="E9" s="40" t="s">
        <v>26</v>
      </c>
      <c r="F9" s="41"/>
      <c r="G9" s="41"/>
      <c r="H9" s="41"/>
    </row>
    <row r="10" spans="2:8" ht="21" customHeight="1" x14ac:dyDescent="0.25">
      <c r="B10" s="18" t="s">
        <v>7</v>
      </c>
      <c r="C10" s="4">
        <v>0</v>
      </c>
      <c r="D10" s="19">
        <v>0</v>
      </c>
    </row>
    <row r="11" spans="2:8" ht="21" customHeight="1" x14ac:dyDescent="0.25">
      <c r="B11" s="18" t="s">
        <v>8</v>
      </c>
      <c r="C11" s="4">
        <v>0</v>
      </c>
      <c r="D11" s="19">
        <v>0</v>
      </c>
    </row>
    <row r="12" spans="2:8" ht="31.5" customHeight="1" x14ac:dyDescent="0.25">
      <c r="B12" s="18" t="s">
        <v>25</v>
      </c>
      <c r="C12" s="4" t="s">
        <v>10</v>
      </c>
      <c r="D12" s="19" t="s">
        <v>10</v>
      </c>
      <c r="E12" s="40" t="s">
        <v>27</v>
      </c>
      <c r="F12" s="41"/>
      <c r="G12" s="41"/>
      <c r="H12" s="41"/>
    </row>
    <row r="13" spans="2:8" ht="21" customHeight="1" x14ac:dyDescent="0.25">
      <c r="B13" s="18" t="s">
        <v>9</v>
      </c>
      <c r="C13" s="4">
        <v>0</v>
      </c>
      <c r="D13" s="19">
        <v>0</v>
      </c>
    </row>
    <row r="14" spans="2:8" ht="15" x14ac:dyDescent="0.25">
      <c r="B14" s="14"/>
      <c r="C14" s="20" t="s">
        <v>11</v>
      </c>
      <c r="D14" s="21"/>
    </row>
    <row r="15" spans="2:8" x14ac:dyDescent="0.25">
      <c r="B15" s="14"/>
    </row>
    <row r="16" spans="2:8" x14ac:dyDescent="0.25">
      <c r="B16" s="14"/>
    </row>
    <row r="17" spans="2:14" ht="23.25" customHeight="1" x14ac:dyDescent="0.25">
      <c r="C17" s="1" t="s">
        <v>20</v>
      </c>
      <c r="D17" s="22"/>
      <c r="E17" s="22"/>
      <c r="F17" s="22"/>
      <c r="G17" s="22"/>
      <c r="H17" s="23"/>
    </row>
    <row r="18" spans="2:14" ht="19.5" customHeight="1" x14ac:dyDescent="0.25">
      <c r="C18" s="24" t="s">
        <v>3</v>
      </c>
      <c r="D18" s="2"/>
      <c r="E18" s="2"/>
      <c r="F18" s="3"/>
      <c r="G18" s="24" t="s">
        <v>4</v>
      </c>
      <c r="H18" s="3"/>
    </row>
    <row r="19" spans="2:14" ht="18.75" customHeight="1" x14ac:dyDescent="0.25"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</row>
    <row r="20" spans="2:14" ht="85.5" x14ac:dyDescent="0.25">
      <c r="B20" s="4" t="s">
        <v>19</v>
      </c>
      <c r="C20" s="5" t="s">
        <v>5</v>
      </c>
      <c r="D20" s="5" t="s">
        <v>6</v>
      </c>
      <c r="E20" s="5" t="s">
        <v>12</v>
      </c>
      <c r="F20" s="5" t="s">
        <v>13</v>
      </c>
      <c r="G20" s="5" t="s">
        <v>18</v>
      </c>
      <c r="H20" s="5" t="s">
        <v>14</v>
      </c>
    </row>
    <row r="21" spans="2:14" ht="33.75" customHeight="1" x14ac:dyDescent="0.25">
      <c r="B21" s="5" t="s">
        <v>15</v>
      </c>
      <c r="C21" s="6">
        <f>(1000*POWER(((1-(LOG(172)-1)*0.25)*172/10),0.5))/6.55957*(O46/410.4)</f>
        <v>922.2102745334405</v>
      </c>
      <c r="D21" s="6">
        <f>(500*POWER(((1-(LOG(5289)-1)*0.25)*5289/10),0.5))/6.55957*(O46/410.4)</f>
        <v>1737.5942645863531</v>
      </c>
      <c r="E21" s="6">
        <v>0</v>
      </c>
      <c r="F21" s="6">
        <v>0</v>
      </c>
      <c r="G21" s="6">
        <f>400/6.55957*(O46/410.4)</f>
        <v>106.99159387722129</v>
      </c>
      <c r="H21" s="6">
        <v>0</v>
      </c>
    </row>
    <row r="22" spans="2:14" ht="45.75" customHeight="1" x14ac:dyDescent="0.25">
      <c r="B22" s="5" t="s">
        <v>17</v>
      </c>
      <c r="C22" s="7">
        <f>MAX(C21:F21)</f>
        <v>1737.5942645863531</v>
      </c>
      <c r="D22" s="8"/>
      <c r="E22" s="8"/>
      <c r="F22" s="9"/>
      <c r="G22" s="7">
        <f>MAX(G21:H21)</f>
        <v>106.99159387722129</v>
      </c>
      <c r="H22" s="9"/>
    </row>
    <row r="23" spans="2:14" ht="30" x14ac:dyDescent="0.25">
      <c r="B23" s="25" t="s">
        <v>16</v>
      </c>
      <c r="C23" s="10">
        <f>+C22+G22</f>
        <v>1844.5858584635744</v>
      </c>
      <c r="D23" s="11"/>
      <c r="E23" s="11"/>
      <c r="F23" s="11"/>
      <c r="G23" s="11"/>
      <c r="H23" s="12"/>
    </row>
    <row r="24" spans="2:14" x14ac:dyDescent="0.25">
      <c r="B24" s="26"/>
      <c r="C24" s="20" t="s">
        <v>21</v>
      </c>
    </row>
    <row r="25" spans="2:14" x14ac:dyDescent="0.25">
      <c r="B25" s="26"/>
      <c r="L25" s="15">
        <f>662.2*101.8/102</f>
        <v>660.90156862745107</v>
      </c>
    </row>
    <row r="26" spans="2:14" x14ac:dyDescent="0.25">
      <c r="B26" s="15" t="s">
        <v>97</v>
      </c>
    </row>
    <row r="27" spans="2:14" x14ac:dyDescent="0.25">
      <c r="B27" s="15" t="s">
        <v>93</v>
      </c>
    </row>
    <row r="28" spans="2:14" x14ac:dyDescent="0.25">
      <c r="B28" s="15" t="s">
        <v>94</v>
      </c>
      <c r="L28" s="15">
        <v>1997</v>
      </c>
      <c r="M28" s="15">
        <v>410.4</v>
      </c>
      <c r="N28" s="15">
        <f>+M28*107.5/700.2</f>
        <v>63.007712082262209</v>
      </c>
    </row>
    <row r="29" spans="2:14" x14ac:dyDescent="0.25">
      <c r="B29" s="26"/>
    </row>
    <row r="30" spans="2:14" x14ac:dyDescent="0.25">
      <c r="B30" s="26"/>
    </row>
    <row r="31" spans="2:14" x14ac:dyDescent="0.25">
      <c r="B31" s="26"/>
    </row>
    <row r="32" spans="2:14" ht="15.75" thickBot="1" x14ac:dyDescent="0.3">
      <c r="B32" s="26"/>
      <c r="C32" s="30"/>
      <c r="D32" s="30"/>
      <c r="E32" s="30"/>
      <c r="F32" s="30"/>
      <c r="G32" s="30"/>
      <c r="H32" s="30"/>
      <c r="I32" s="30"/>
      <c r="J32" s="30"/>
      <c r="K32" s="30"/>
    </row>
    <row r="33" spans="3:16" ht="15" thickBot="1" x14ac:dyDescent="0.3">
      <c r="C33" s="36">
        <v>42125</v>
      </c>
      <c r="D33" s="32">
        <v>104.1</v>
      </c>
      <c r="E33" s="35">
        <v>0.48</v>
      </c>
      <c r="F33" s="35">
        <v>1.07</v>
      </c>
      <c r="G33" s="33" t="s">
        <v>44</v>
      </c>
      <c r="H33" s="31"/>
      <c r="I33" s="34" t="s">
        <v>45</v>
      </c>
      <c r="J33" s="34"/>
      <c r="K33" s="35" t="s">
        <v>46</v>
      </c>
      <c r="M33" s="15">
        <v>2020</v>
      </c>
      <c r="N33" s="15" t="s">
        <v>42</v>
      </c>
      <c r="O33" s="15">
        <v>108.8</v>
      </c>
      <c r="P33" s="38">
        <v>44090</v>
      </c>
    </row>
    <row r="34" spans="3:16" ht="15" thickBot="1" x14ac:dyDescent="0.3">
      <c r="C34" s="36">
        <v>42156</v>
      </c>
      <c r="D34" s="32">
        <v>104.1</v>
      </c>
      <c r="E34" s="35">
        <v>0</v>
      </c>
      <c r="F34" s="35">
        <v>0.57999999999999996</v>
      </c>
      <c r="G34" s="33" t="s">
        <v>47</v>
      </c>
      <c r="H34" s="31"/>
      <c r="I34" s="34" t="s">
        <v>48</v>
      </c>
      <c r="J34" s="34"/>
      <c r="K34" s="35" t="s">
        <v>49</v>
      </c>
      <c r="M34" s="15">
        <v>2020</v>
      </c>
      <c r="N34" s="15" t="s">
        <v>31</v>
      </c>
      <c r="O34" s="15">
        <v>108.7</v>
      </c>
      <c r="P34" s="38">
        <v>44066</v>
      </c>
    </row>
    <row r="35" spans="3:16" ht="15" thickBot="1" x14ac:dyDescent="0.3">
      <c r="C35" s="31" t="s">
        <v>50</v>
      </c>
      <c r="D35" s="32">
        <v>103.6</v>
      </c>
      <c r="E35" s="33" t="s">
        <v>51</v>
      </c>
      <c r="F35" s="35">
        <v>0</v>
      </c>
      <c r="G35" s="33" t="s">
        <v>43</v>
      </c>
      <c r="H35" s="31"/>
      <c r="I35" s="34" t="s">
        <v>52</v>
      </c>
      <c r="J35" s="34"/>
      <c r="K35" s="35" t="s">
        <v>53</v>
      </c>
      <c r="M35" s="15">
        <v>2020</v>
      </c>
      <c r="N35" s="15" t="s">
        <v>32</v>
      </c>
      <c r="O35" s="15">
        <v>108.9</v>
      </c>
      <c r="P35" s="38">
        <v>44029</v>
      </c>
    </row>
    <row r="36" spans="3:16" ht="15" thickBot="1" x14ac:dyDescent="0.3">
      <c r="C36" s="36">
        <v>42217</v>
      </c>
      <c r="D36" s="32">
        <v>102.9</v>
      </c>
      <c r="E36" s="33" t="s">
        <v>54</v>
      </c>
      <c r="F36" s="33" t="s">
        <v>55</v>
      </c>
      <c r="G36" s="33" t="s">
        <v>56</v>
      </c>
      <c r="H36" s="31"/>
      <c r="I36" s="34" t="s">
        <v>57</v>
      </c>
      <c r="J36" s="34"/>
      <c r="K36" s="35" t="s">
        <v>58</v>
      </c>
      <c r="M36" s="15">
        <v>2020</v>
      </c>
      <c r="N36" s="15" t="s">
        <v>33</v>
      </c>
      <c r="O36" s="15">
        <v>110.8</v>
      </c>
      <c r="P36" s="38">
        <v>44001</v>
      </c>
    </row>
    <row r="37" spans="3:16" ht="15" thickBot="1" x14ac:dyDescent="0.3">
      <c r="C37" s="31" t="s">
        <v>59</v>
      </c>
      <c r="D37" s="32">
        <v>101.9</v>
      </c>
      <c r="E37" s="33" t="s">
        <v>60</v>
      </c>
      <c r="F37" s="33" t="s">
        <v>61</v>
      </c>
      <c r="G37" s="33" t="s">
        <v>62</v>
      </c>
      <c r="H37" s="31"/>
      <c r="I37" s="34" t="s">
        <v>63</v>
      </c>
      <c r="J37" s="34"/>
      <c r="K37" s="35" t="s">
        <v>64</v>
      </c>
      <c r="M37" s="15">
        <v>2020</v>
      </c>
      <c r="N37" s="15" t="s">
        <v>34</v>
      </c>
      <c r="O37" s="15">
        <v>111.7</v>
      </c>
      <c r="P37" s="38">
        <v>43967</v>
      </c>
    </row>
    <row r="38" spans="3:16" ht="15" thickBot="1" x14ac:dyDescent="0.3">
      <c r="C38" s="31" t="s">
        <v>65</v>
      </c>
      <c r="D38" s="32">
        <v>101.7</v>
      </c>
      <c r="E38" s="33" t="s">
        <v>66</v>
      </c>
      <c r="F38" s="33" t="s">
        <v>67</v>
      </c>
      <c r="G38" s="33" t="s">
        <v>68</v>
      </c>
      <c r="H38" s="31"/>
      <c r="I38" s="34" t="s">
        <v>69</v>
      </c>
      <c r="J38" s="34"/>
      <c r="K38" s="35" t="s">
        <v>70</v>
      </c>
      <c r="M38" s="15">
        <v>2020</v>
      </c>
      <c r="N38" s="15" t="s">
        <v>35</v>
      </c>
      <c r="O38" s="15">
        <v>111.4</v>
      </c>
      <c r="P38" s="38">
        <v>43965</v>
      </c>
    </row>
    <row r="39" spans="3:16" ht="15" thickBot="1" x14ac:dyDescent="0.3">
      <c r="C39" s="31" t="s">
        <v>71</v>
      </c>
      <c r="D39" s="32">
        <v>101.6</v>
      </c>
      <c r="E39" s="33" t="s">
        <v>72</v>
      </c>
      <c r="F39" s="33" t="s">
        <v>73</v>
      </c>
      <c r="G39" s="33" t="s">
        <v>74</v>
      </c>
      <c r="H39" s="31"/>
      <c r="I39" s="34" t="s">
        <v>75</v>
      </c>
      <c r="J39" s="34"/>
      <c r="K39" s="35" t="s">
        <v>76</v>
      </c>
      <c r="M39" s="15">
        <v>2019</v>
      </c>
      <c r="N39" s="15" t="s">
        <v>36</v>
      </c>
      <c r="O39" s="15">
        <v>110.4</v>
      </c>
      <c r="P39" s="38">
        <v>43911</v>
      </c>
    </row>
    <row r="40" spans="3:16" ht="15.75" thickBot="1" x14ac:dyDescent="0.3">
      <c r="C40" s="31" t="s">
        <v>77</v>
      </c>
      <c r="D40" s="32">
        <v>100.8</v>
      </c>
      <c r="E40" s="33" t="s">
        <v>78</v>
      </c>
      <c r="F40" s="33" t="s">
        <v>79</v>
      </c>
      <c r="G40" s="33" t="s">
        <v>80</v>
      </c>
      <c r="H40" s="31"/>
      <c r="I40" s="34" t="s">
        <v>81</v>
      </c>
      <c r="J40" s="30"/>
      <c r="K40" s="30"/>
      <c r="M40" s="15">
        <v>2019</v>
      </c>
      <c r="N40" s="15" t="s">
        <v>37</v>
      </c>
      <c r="O40" s="15">
        <v>110.5</v>
      </c>
      <c r="P40" s="38">
        <v>43876</v>
      </c>
    </row>
    <row r="41" spans="3:16" ht="15" thickBot="1" x14ac:dyDescent="0.3">
      <c r="C41" s="31" t="s">
        <v>82</v>
      </c>
      <c r="D41" s="32">
        <v>100.2</v>
      </c>
      <c r="M41" s="15">
        <v>2019</v>
      </c>
      <c r="N41" s="15" t="s">
        <v>38</v>
      </c>
      <c r="O41" s="15">
        <v>111.2</v>
      </c>
      <c r="P41" s="38">
        <v>43847</v>
      </c>
    </row>
    <row r="42" spans="3:16" ht="15" thickBot="1" x14ac:dyDescent="0.3">
      <c r="C42" s="31" t="s">
        <v>83</v>
      </c>
      <c r="D42" s="32">
        <v>100</v>
      </c>
      <c r="M42" s="15">
        <v>2019</v>
      </c>
      <c r="N42" s="15" t="s">
        <v>39</v>
      </c>
      <c r="O42" s="15">
        <v>111.2</v>
      </c>
      <c r="P42" s="38">
        <v>43819</v>
      </c>
    </row>
    <row r="43" spans="3:16" ht="15" thickBot="1" x14ac:dyDescent="0.3">
      <c r="C43" s="36">
        <v>42430</v>
      </c>
      <c r="D43" s="32">
        <v>100.1</v>
      </c>
      <c r="M43" s="15">
        <v>2019</v>
      </c>
      <c r="N43" s="15" t="s">
        <v>40</v>
      </c>
      <c r="O43" s="15">
        <v>111.5</v>
      </c>
      <c r="P43" s="38">
        <v>43785</v>
      </c>
    </row>
    <row r="44" spans="3:16" ht="15" thickBot="1" x14ac:dyDescent="0.3">
      <c r="C44" s="36">
        <v>42461</v>
      </c>
      <c r="D44" s="32">
        <v>100.6</v>
      </c>
      <c r="M44" s="15">
        <v>2019</v>
      </c>
      <c r="N44" s="15" t="s">
        <v>41</v>
      </c>
      <c r="O44" s="15">
        <v>111.5</v>
      </c>
      <c r="P44" s="38">
        <v>43757</v>
      </c>
    </row>
    <row r="45" spans="3:16" x14ac:dyDescent="0.25">
      <c r="D45" s="37">
        <f>AVERAGE(D33:D44)</f>
        <v>101.8</v>
      </c>
      <c r="O45" s="15">
        <f>AVERAGE(O33:O44)</f>
        <v>110.55</v>
      </c>
    </row>
    <row r="46" spans="3:16" x14ac:dyDescent="0.25">
      <c r="O46" s="15">
        <f>700.2/107.5*O45</f>
        <v>720.06613953488375</v>
      </c>
    </row>
    <row r="47" spans="3:16" ht="15" thickBot="1" x14ac:dyDescent="0.3"/>
    <row r="48" spans="3:16" ht="15" thickBot="1" x14ac:dyDescent="0.3">
      <c r="C48" s="36">
        <v>40330</v>
      </c>
      <c r="D48" s="32">
        <v>100.4</v>
      </c>
      <c r="E48" s="35">
        <v>0.1</v>
      </c>
      <c r="F48" s="35">
        <v>1.31</v>
      </c>
      <c r="G48" s="35"/>
      <c r="H48" s="31"/>
      <c r="I48" s="34" t="s">
        <v>84</v>
      </c>
      <c r="J48" s="34"/>
      <c r="K48" s="35" t="s">
        <v>85</v>
      </c>
    </row>
    <row r="49" spans="3:11" ht="15" thickBot="1" x14ac:dyDescent="0.3">
      <c r="C49" s="31" t="s">
        <v>86</v>
      </c>
      <c r="D49" s="32">
        <v>100.2</v>
      </c>
      <c r="E49" s="33" t="s">
        <v>66</v>
      </c>
      <c r="F49" s="35">
        <v>0.5</v>
      </c>
      <c r="G49" s="35"/>
      <c r="H49" s="31"/>
      <c r="I49" s="34" t="s">
        <v>84</v>
      </c>
      <c r="J49" s="34"/>
      <c r="K49" s="35" t="s">
        <v>85</v>
      </c>
    </row>
    <row r="50" spans="3:11" ht="15" thickBot="1" x14ac:dyDescent="0.3">
      <c r="C50" s="36">
        <v>40391</v>
      </c>
      <c r="D50" s="32">
        <v>100.6</v>
      </c>
      <c r="E50" s="35">
        <v>0.4</v>
      </c>
      <c r="F50" s="35">
        <v>0.3</v>
      </c>
      <c r="G50" s="35"/>
      <c r="H50" s="31"/>
      <c r="I50" s="34" t="s">
        <v>84</v>
      </c>
      <c r="J50" s="34"/>
      <c r="K50" s="35" t="s">
        <v>85</v>
      </c>
    </row>
    <row r="51" spans="3:11" ht="15" thickBot="1" x14ac:dyDescent="0.3">
      <c r="C51" s="31" t="s">
        <v>87</v>
      </c>
      <c r="D51" s="32">
        <v>100.5</v>
      </c>
      <c r="E51" s="33" t="s">
        <v>72</v>
      </c>
      <c r="F51" s="35">
        <v>0.1</v>
      </c>
      <c r="G51" s="35"/>
      <c r="H51" s="31"/>
      <c r="I51" s="34" t="s">
        <v>84</v>
      </c>
      <c r="J51" s="34"/>
      <c r="K51" s="35" t="s">
        <v>85</v>
      </c>
    </row>
    <row r="52" spans="3:11" ht="15" thickBot="1" x14ac:dyDescent="0.3">
      <c r="C52" s="31" t="s">
        <v>88</v>
      </c>
      <c r="D52" s="32">
        <v>100.7</v>
      </c>
      <c r="E52" s="35">
        <v>0.2</v>
      </c>
      <c r="F52" s="35">
        <v>0.5</v>
      </c>
      <c r="G52" s="35"/>
      <c r="H52" s="31"/>
      <c r="I52" s="34" t="s">
        <v>84</v>
      </c>
      <c r="J52" s="34"/>
      <c r="K52" s="35" t="s">
        <v>85</v>
      </c>
    </row>
    <row r="53" spans="3:11" ht="15" thickBot="1" x14ac:dyDescent="0.3">
      <c r="C53" s="31" t="s">
        <v>89</v>
      </c>
      <c r="D53" s="32">
        <v>100.7</v>
      </c>
      <c r="E53" s="35">
        <v>0</v>
      </c>
      <c r="F53" s="35">
        <v>0.1</v>
      </c>
      <c r="G53" s="35"/>
      <c r="H53" s="31"/>
      <c r="I53" s="34" t="s">
        <v>84</v>
      </c>
      <c r="J53" s="34"/>
      <c r="K53" s="35" t="s">
        <v>85</v>
      </c>
    </row>
    <row r="54" spans="3:11" ht="15.75" thickBot="1" x14ac:dyDescent="0.3">
      <c r="C54" s="31" t="s">
        <v>90</v>
      </c>
      <c r="D54" s="32">
        <v>101.1</v>
      </c>
      <c r="E54" s="30"/>
      <c r="F54" s="30"/>
      <c r="G54" s="30"/>
      <c r="H54" s="30"/>
      <c r="I54" s="30"/>
      <c r="J54" s="30"/>
      <c r="K54" s="30"/>
    </row>
    <row r="55" spans="3:11" ht="15" thickBot="1" x14ac:dyDescent="0.3">
      <c r="C55" s="31" t="s">
        <v>91</v>
      </c>
      <c r="D55" s="32">
        <v>102.3</v>
      </c>
      <c r="E55" s="35">
        <v>1.19</v>
      </c>
      <c r="F55" s="35">
        <v>1.59</v>
      </c>
      <c r="G55" s="35">
        <v>4.18</v>
      </c>
      <c r="H55" s="31"/>
      <c r="I55" s="34" t="s">
        <v>84</v>
      </c>
      <c r="J55" s="34"/>
      <c r="K55" s="35" t="s">
        <v>85</v>
      </c>
    </row>
    <row r="56" spans="3:11" ht="15" thickBot="1" x14ac:dyDescent="0.3">
      <c r="C56" s="31" t="s">
        <v>92</v>
      </c>
      <c r="D56" s="32">
        <v>103.2</v>
      </c>
      <c r="E56" s="35">
        <v>0.88</v>
      </c>
      <c r="F56" s="35">
        <v>2.48</v>
      </c>
      <c r="G56" s="35">
        <v>4.67</v>
      </c>
      <c r="H56" s="31"/>
      <c r="I56" s="34" t="s">
        <v>84</v>
      </c>
      <c r="J56" s="34"/>
      <c r="K56" s="35" t="s">
        <v>85</v>
      </c>
    </row>
    <row r="57" spans="3:11" ht="15" thickBot="1" x14ac:dyDescent="0.3">
      <c r="C57" s="36">
        <v>40603</v>
      </c>
      <c r="D57" s="32">
        <v>104.4</v>
      </c>
      <c r="E57" s="35">
        <v>1.1599999999999999</v>
      </c>
      <c r="F57" s="35">
        <v>3.26</v>
      </c>
      <c r="G57" s="35">
        <v>5.35</v>
      </c>
      <c r="H57" s="31"/>
      <c r="I57" s="34" t="s">
        <v>84</v>
      </c>
      <c r="J57" s="34"/>
      <c r="K57" s="35" t="s">
        <v>85</v>
      </c>
    </row>
    <row r="58" spans="3:11" ht="15" thickBot="1" x14ac:dyDescent="0.3">
      <c r="C58" s="36">
        <v>40634</v>
      </c>
      <c r="D58" s="32">
        <v>104.8</v>
      </c>
      <c r="E58" s="35">
        <v>0.38</v>
      </c>
      <c r="F58" s="35">
        <v>2.44</v>
      </c>
      <c r="G58" s="35">
        <v>5.12</v>
      </c>
      <c r="H58" s="31"/>
      <c r="I58" s="34" t="s">
        <v>84</v>
      </c>
      <c r="J58" s="34"/>
      <c r="K58" s="35" t="s">
        <v>85</v>
      </c>
    </row>
    <row r="59" spans="3:11" ht="15" thickBot="1" x14ac:dyDescent="0.3">
      <c r="C59" s="36">
        <v>40664</v>
      </c>
      <c r="D59" s="32">
        <v>105.1</v>
      </c>
      <c r="E59" s="35">
        <v>0.28999999999999998</v>
      </c>
      <c r="F59" s="35">
        <v>1.84</v>
      </c>
      <c r="G59" s="35">
        <v>4.79</v>
      </c>
      <c r="H59" s="31"/>
      <c r="I59" s="34" t="s">
        <v>84</v>
      </c>
      <c r="J59" s="34"/>
      <c r="K59" s="35" t="s">
        <v>85</v>
      </c>
    </row>
    <row r="60" spans="3:11" x14ac:dyDescent="0.25">
      <c r="D60" s="37">
        <f>AVERAGE(D48:D59)</f>
        <v>102</v>
      </c>
    </row>
  </sheetData>
  <mergeCells count="3">
    <mergeCell ref="E8:H8"/>
    <mergeCell ref="E9:H9"/>
    <mergeCell ref="E12:H1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4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M27"/>
  <sheetViews>
    <sheetView workbookViewId="0">
      <selection activeCell="J10" sqref="J10:M21"/>
    </sheetView>
  </sheetViews>
  <sheetFormatPr baseColWidth="10" defaultRowHeight="15" x14ac:dyDescent="0.25"/>
  <sheetData>
    <row r="9" spans="4:13" ht="15.75" thickBot="1" x14ac:dyDescent="0.3"/>
    <row r="10" spans="4:13" ht="15.75" thickBot="1" x14ac:dyDescent="0.3">
      <c r="D10" s="27" t="s">
        <v>31</v>
      </c>
      <c r="E10" s="28">
        <v>2011</v>
      </c>
      <c r="F10" s="29">
        <v>676.9</v>
      </c>
      <c r="G10" s="27"/>
      <c r="J10">
        <v>2020</v>
      </c>
      <c r="K10" t="s">
        <v>42</v>
      </c>
      <c r="L10">
        <v>108.8</v>
      </c>
      <c r="M10" s="39">
        <v>44090</v>
      </c>
    </row>
    <row r="11" spans="4:13" ht="15.75" thickBot="1" x14ac:dyDescent="0.3">
      <c r="D11" s="27" t="s">
        <v>32</v>
      </c>
      <c r="E11" s="28">
        <v>2011</v>
      </c>
      <c r="F11" s="29">
        <v>678.1</v>
      </c>
      <c r="G11" s="27"/>
      <c r="J11">
        <v>2020</v>
      </c>
      <c r="K11" t="s">
        <v>31</v>
      </c>
      <c r="L11">
        <v>108.7</v>
      </c>
      <c r="M11" s="39">
        <v>44066</v>
      </c>
    </row>
    <row r="12" spans="4:13" ht="15.75" thickBot="1" x14ac:dyDescent="0.3">
      <c r="D12" s="27" t="s">
        <v>33</v>
      </c>
      <c r="E12" s="28">
        <v>2011</v>
      </c>
      <c r="F12" s="29">
        <v>676.1</v>
      </c>
      <c r="G12" s="27"/>
      <c r="J12">
        <v>2020</v>
      </c>
      <c r="K12" t="s">
        <v>32</v>
      </c>
      <c r="L12">
        <v>108.9</v>
      </c>
      <c r="M12" s="39">
        <v>44029</v>
      </c>
    </row>
    <row r="13" spans="4:13" ht="15.75" thickBot="1" x14ac:dyDescent="0.3">
      <c r="D13" s="27" t="s">
        <v>34</v>
      </c>
      <c r="E13" s="28">
        <v>2011</v>
      </c>
      <c r="F13" s="29">
        <v>672</v>
      </c>
      <c r="G13" s="27"/>
      <c r="J13">
        <v>2020</v>
      </c>
      <c r="K13" t="s">
        <v>33</v>
      </c>
      <c r="L13">
        <v>110.8</v>
      </c>
      <c r="M13" s="39">
        <v>44001</v>
      </c>
    </row>
    <row r="14" spans="4:13" ht="15.75" thickBot="1" x14ac:dyDescent="0.3">
      <c r="D14" s="27" t="s">
        <v>35</v>
      </c>
      <c r="E14" s="28">
        <v>2011</v>
      </c>
      <c r="F14" s="29">
        <v>667.7</v>
      </c>
      <c r="G14" s="27"/>
      <c r="J14">
        <v>2020</v>
      </c>
      <c r="K14" t="s">
        <v>34</v>
      </c>
      <c r="L14">
        <v>111.7</v>
      </c>
      <c r="M14" s="39">
        <v>43967</v>
      </c>
    </row>
    <row r="15" spans="4:13" ht="15.75" thickBot="1" x14ac:dyDescent="0.3">
      <c r="D15" s="27" t="s">
        <v>36</v>
      </c>
      <c r="E15" s="28">
        <v>2010</v>
      </c>
      <c r="F15" s="29">
        <v>659.7</v>
      </c>
      <c r="G15" s="27"/>
      <c r="J15">
        <v>2020</v>
      </c>
      <c r="K15" t="s">
        <v>35</v>
      </c>
      <c r="L15">
        <v>111.4</v>
      </c>
      <c r="M15" s="39">
        <v>43965</v>
      </c>
    </row>
    <row r="16" spans="4:13" ht="15.75" thickBot="1" x14ac:dyDescent="0.3">
      <c r="D16" s="27" t="s">
        <v>37</v>
      </c>
      <c r="E16" s="28">
        <v>2010</v>
      </c>
      <c r="F16" s="29">
        <v>655.5</v>
      </c>
      <c r="G16" s="27"/>
      <c r="J16">
        <v>2019</v>
      </c>
      <c r="K16" t="s">
        <v>36</v>
      </c>
      <c r="L16">
        <v>110.4</v>
      </c>
      <c r="M16" s="39">
        <v>43911</v>
      </c>
    </row>
    <row r="17" spans="4:13" ht="15.75" thickBot="1" x14ac:dyDescent="0.3">
      <c r="D17" s="27" t="s">
        <v>38</v>
      </c>
      <c r="E17" s="28">
        <v>2010</v>
      </c>
      <c r="F17" s="29">
        <v>655.1</v>
      </c>
      <c r="G17" s="27"/>
      <c r="J17">
        <v>2019</v>
      </c>
      <c r="K17" t="s">
        <v>37</v>
      </c>
      <c r="L17">
        <v>110.5</v>
      </c>
      <c r="M17" s="39">
        <v>43876</v>
      </c>
    </row>
    <row r="18" spans="4:13" ht="15.75" thickBot="1" x14ac:dyDescent="0.3">
      <c r="D18" s="27" t="s">
        <v>39</v>
      </c>
      <c r="E18" s="28">
        <v>2010</v>
      </c>
      <c r="F18" s="29">
        <v>652.6</v>
      </c>
      <c r="G18" s="27"/>
      <c r="J18">
        <v>2019</v>
      </c>
      <c r="K18" t="s">
        <v>38</v>
      </c>
      <c r="L18">
        <v>111.2</v>
      </c>
      <c r="M18" s="39">
        <v>43847</v>
      </c>
    </row>
    <row r="19" spans="4:13" ht="15.75" thickBot="1" x14ac:dyDescent="0.3">
      <c r="D19" s="27" t="s">
        <v>40</v>
      </c>
      <c r="E19" s="28">
        <v>2010</v>
      </c>
      <c r="F19" s="29">
        <v>651.1</v>
      </c>
      <c r="G19" s="27"/>
      <c r="J19">
        <v>2019</v>
      </c>
      <c r="K19" t="s">
        <v>39</v>
      </c>
      <c r="L19">
        <v>111.2</v>
      </c>
      <c r="M19" s="39">
        <v>43819</v>
      </c>
    </row>
    <row r="20" spans="4:13" ht="15.75" thickBot="1" x14ac:dyDescent="0.3">
      <c r="D20" s="27" t="s">
        <v>41</v>
      </c>
      <c r="E20" s="28">
        <v>2010</v>
      </c>
      <c r="F20" s="29">
        <v>650.29999999999995</v>
      </c>
      <c r="G20" s="27"/>
      <c r="J20">
        <v>2019</v>
      </c>
      <c r="K20" t="s">
        <v>40</v>
      </c>
      <c r="L20">
        <v>111.5</v>
      </c>
      <c r="M20" s="39">
        <v>43785</v>
      </c>
    </row>
    <row r="21" spans="4:13" ht="15.75" thickBot="1" x14ac:dyDescent="0.3">
      <c r="D21" s="27" t="s">
        <v>42</v>
      </c>
      <c r="E21" s="28">
        <v>2010</v>
      </c>
      <c r="F21" s="29">
        <v>651.29999999999995</v>
      </c>
      <c r="G21" s="27"/>
      <c r="J21">
        <v>2019</v>
      </c>
      <c r="K21" t="s">
        <v>41</v>
      </c>
      <c r="L21">
        <v>111.5</v>
      </c>
      <c r="M21" s="39">
        <v>43757</v>
      </c>
    </row>
    <row r="22" spans="4:13" x14ac:dyDescent="0.25">
      <c r="F22">
        <f>AVERAGE(F10:F21)</f>
        <v>662.20000000000016</v>
      </c>
      <c r="M22" s="39"/>
    </row>
    <row r="23" spans="4:13" x14ac:dyDescent="0.25">
      <c r="M23" s="39"/>
    </row>
    <row r="24" spans="4:13" x14ac:dyDescent="0.25">
      <c r="M24" s="39"/>
    </row>
    <row r="25" spans="4:13" x14ac:dyDescent="0.25">
      <c r="M25" s="39"/>
    </row>
    <row r="26" spans="4:13" x14ac:dyDescent="0.25">
      <c r="M26" s="39"/>
    </row>
    <row r="27" spans="4:13" x14ac:dyDescent="0.25">
      <c r="M27" s="3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RIBEREAU Stéphanie</cp:lastModifiedBy>
  <cp:lastPrinted>2016-07-28T14:38:34Z</cp:lastPrinted>
  <dcterms:created xsi:type="dcterms:W3CDTF">2010-09-10T07:30:25Z</dcterms:created>
  <dcterms:modified xsi:type="dcterms:W3CDTF">2020-10-26T08:21:10Z</dcterms:modified>
</cp:coreProperties>
</file>